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V:\Clinical and Translational Research\PALISI RC Group\"/>
    </mc:Choice>
  </mc:AlternateContent>
  <xr:revisionPtr revIDLastSave="0" documentId="13_ncr:1_{1BF59726-DF96-4B0D-9255-7676E4448531}" xr6:coauthVersionLast="45" xr6:coauthVersionMax="45" xr10:uidLastSave="{00000000-0000-0000-0000-000000000000}"/>
  <bookViews>
    <workbookView xWindow="28680" yWindow="-120" windowWidth="20730" windowHeight="11160" activeTab="4" xr2:uid="{00000000-000D-0000-FFFF-FFFF00000000}"/>
  </bookViews>
  <sheets>
    <sheet name="Dates" sheetId="1" r:id="rId1"/>
    <sheet name="Respiratory" sheetId="2" r:id="rId2"/>
    <sheet name="Vasoactive Scoring" sheetId="4" r:id="rId3"/>
    <sheet name="Lab Conversions" sheetId="5" r:id="rId4"/>
    <sheet name="I&amp;O's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5" l="1"/>
  <c r="D15" i="5"/>
  <c r="E6" i="5"/>
  <c r="E5" i="5"/>
  <c r="G7" i="3"/>
  <c r="F7" i="3"/>
  <c r="E7" i="3"/>
  <c r="D7" i="3"/>
  <c r="C7" i="3"/>
  <c r="B7" i="3"/>
  <c r="D21" i="4"/>
  <c r="D16" i="4"/>
  <c r="D15" i="4"/>
  <c r="D17" i="4"/>
  <c r="K8" i="3" l="1"/>
  <c r="C5" i="4"/>
  <c r="G18" i="2"/>
  <c r="E18" i="2"/>
  <c r="G19" i="2"/>
  <c r="E19" i="2"/>
  <c r="G11" i="2" l="1"/>
  <c r="E11" i="2"/>
  <c r="B5" i="4"/>
  <c r="G10" i="2"/>
  <c r="E10" i="2"/>
  <c r="E7" i="1"/>
  <c r="E8" i="1" s="1"/>
  <c r="E11" i="1" l="1"/>
</calcChain>
</file>

<file path=xl/sharedStrings.xml><?xml version="1.0" encoding="utf-8"?>
<sst xmlns="http://schemas.openxmlformats.org/spreadsheetml/2006/main" count="110" uniqueCount="94">
  <si>
    <t>ICU Admission date/time</t>
  </si>
  <si>
    <t>ICU Discharge date/time</t>
  </si>
  <si>
    <t>days</t>
  </si>
  <si>
    <t>months</t>
  </si>
  <si>
    <t>ICU Length of Stay</t>
  </si>
  <si>
    <t xml:space="preserve">Age </t>
  </si>
  <si>
    <t>years</t>
  </si>
  <si>
    <t>PALISI Worksheet</t>
  </si>
  <si>
    <t>PaO2</t>
  </si>
  <si>
    <t xml:space="preserve"> 1/23/14 10:50</t>
  </si>
  <si>
    <t>Epinephrine (mcg/kg/min)</t>
  </si>
  <si>
    <t>Norepinephrine (mcg/kg/min)</t>
  </si>
  <si>
    <t>Dopamine (mcg/kg/min)</t>
  </si>
  <si>
    <t>Dobutamine (mcg/kg/min)</t>
  </si>
  <si>
    <t>Milrinone (mcg/kg/min)</t>
  </si>
  <si>
    <t>Vasopressin (mU/kg/min)</t>
  </si>
  <si>
    <t>Vasoactive Inotrope Score (VIS)</t>
  </si>
  <si>
    <t>Date of Birth</t>
  </si>
  <si>
    <t>*Same fields (C9 &amp; C10) can be used to calculate other durations as well such as hospital length of stay, respiratory support, and more</t>
  </si>
  <si>
    <t>Date/time of SpO2</t>
  </si>
  <si>
    <t>Ventilator MAP</t>
  </si>
  <si>
    <t>S/F Ratio</t>
  </si>
  <si>
    <t>P/F Ratio</t>
  </si>
  <si>
    <t>Date/time of PaO2</t>
  </si>
  <si>
    <t>Oxygen Saturation Index (OSI)</t>
  </si>
  <si>
    <t>SpO2 (&lt;97%)</t>
  </si>
  <si>
    <t>Example</t>
  </si>
  <si>
    <t>Oxygenation Index (OI)</t>
  </si>
  <si>
    <t>This calculation can only be used when an arterial blood gas is available.  It is typically calculated with the lowest PaO2 for a given time period.</t>
  </si>
  <si>
    <r>
      <t xml:space="preserve">Corresponding FiO2 and Vent MAP measurements should be those present </t>
    </r>
    <r>
      <rPr>
        <i/>
        <sz val="9"/>
        <color theme="1"/>
        <rFont val="Calibri"/>
        <family val="2"/>
        <scheme val="minor"/>
      </rPr>
      <t>at the time of the SpO2</t>
    </r>
  </si>
  <si>
    <r>
      <t xml:space="preserve">Corresponding FiO2 and Vent MAP measurements should be those present </t>
    </r>
    <r>
      <rPr>
        <i/>
        <sz val="9"/>
        <color theme="1"/>
        <rFont val="Calibri"/>
        <family val="2"/>
        <scheme val="minor"/>
      </rPr>
      <t>at the time of the PaO2</t>
    </r>
  </si>
  <si>
    <t>Oxygenation  Index &amp; P/F Ratio</t>
  </si>
  <si>
    <t>Oxygen Saturation Index &amp; S/F Ratio</t>
  </si>
  <si>
    <t>This index is used to calculate oxygenation using the SpO2 (pulse oximetry), typically when a PaO2 value is unavailable and/or to compare with the OI</t>
  </si>
  <si>
    <t>In this tool, the SpO2 must be &lt;97%.  If there is no SpO2 &lt;97% then you are unable to complete this scoring measure.</t>
  </si>
  <si>
    <t>FIO2 (x.xx)</t>
  </si>
  <si>
    <t>How to use this form: Enter your values in the orange cells.  Green cells will provide calculated values</t>
  </si>
  <si>
    <t>mU/kg/hr</t>
  </si>
  <si>
    <t>Unit/kg/hr</t>
  </si>
  <si>
    <t>U/kg/min</t>
  </si>
  <si>
    <t>mU/kg/min</t>
  </si>
  <si>
    <t>Units</t>
  </si>
  <si>
    <t>per mL</t>
  </si>
  <si>
    <t>Use appropriate lines below to convert Vasopressin doses into mU/kg/min format.  Enter the calculated value into the orange Vasopressin box as applicable.</t>
  </si>
  <si>
    <t>mL/hr</t>
  </si>
  <si>
    <t>subject weight (kg)</t>
  </si>
  <si>
    <t>To convert based on ml/hr, more information is needed such as the Units per mL (concentration of Vasopressin fluid bag) and the weight of the subject.</t>
  </si>
  <si>
    <t>0000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</si>
  <si>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</si>
  <si>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</si>
  <si>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</si>
  <si>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</si>
  <si>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</si>
  <si>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</si>
  <si>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</si>
  <si>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</si>
  <si>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</si>
  <si>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</si>
  <si>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</si>
  <si>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</si>
  <si>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</si>
  <si>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</si>
  <si>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</si>
  <si>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</si>
  <si>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</si>
  <si>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</si>
  <si>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</si>
  <si>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</si>
  <si>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</si>
  <si>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</si>
  <si>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</si>
  <si>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Fluid Balance</t>
  </si>
  <si>
    <t>Fluid Balance Calculations</t>
  </si>
  <si>
    <t>Enteral In</t>
  </si>
  <si>
    <t>Parenteral In</t>
  </si>
  <si>
    <t>Urine Out</t>
  </si>
  <si>
    <t>Other Out</t>
  </si>
  <si>
    <t>Total In</t>
  </si>
  <si>
    <t xml:space="preserve"> Total Out</t>
  </si>
  <si>
    <r>
      <t xml:space="preserve">How to use this form: Enter your values in the grey &amp; orange cells.  Green cells will provide calculated values.  </t>
    </r>
    <r>
      <rPr>
        <b/>
        <i/>
        <sz val="11"/>
        <color theme="1"/>
        <rFont val="Calibri"/>
        <family val="2"/>
        <scheme val="minor"/>
      </rPr>
      <t>Each column total is a cumulative of the cells below for each hour.</t>
    </r>
  </si>
  <si>
    <t>How to use this form: Enter your values in the orange cells.  Green cells will provide calculated values.</t>
  </si>
  <si>
    <t>Format: mm/dd/yyyy 00:00-23:59</t>
  </si>
  <si>
    <t>WBC  (per mL)</t>
  </si>
  <si>
    <r>
      <t>WBC (x10</t>
    </r>
    <r>
      <rPr>
        <vertAlign val="super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/L)</t>
    </r>
  </si>
  <si>
    <t>*Use calculator above if needed</t>
  </si>
  <si>
    <t>Neutrophils (%)</t>
  </si>
  <si>
    <t>Lympcytes (%)</t>
  </si>
  <si>
    <t>*Neutrophils may be documented as "Segs" or "Neutr"</t>
  </si>
  <si>
    <t>Absolute Counts Calculator</t>
  </si>
  <si>
    <t>Absolute Neutrophil Count (ANC)</t>
  </si>
  <si>
    <t>Absolute Lymphocyte Count (ALC)</t>
  </si>
  <si>
    <r>
      <t>x10</t>
    </r>
    <r>
      <rPr>
        <i/>
        <vertAlign val="superscript"/>
        <sz val="9"/>
        <color theme="1"/>
        <rFont val="Calibri"/>
        <family val="2"/>
        <scheme val="minor"/>
      </rPr>
      <t>9</t>
    </r>
    <r>
      <rPr>
        <i/>
        <sz val="9"/>
        <color theme="1"/>
        <rFont val="Calibri"/>
        <family val="2"/>
        <scheme val="minor"/>
      </rPr>
      <t>/L is the same as x10</t>
    </r>
    <r>
      <rPr>
        <i/>
        <vertAlign val="superscript"/>
        <sz val="9"/>
        <color theme="1"/>
        <rFont val="Calibri"/>
        <family val="2"/>
        <scheme val="minor"/>
      </rPr>
      <t>3</t>
    </r>
    <r>
      <rPr>
        <i/>
        <sz val="9"/>
        <color theme="1"/>
        <rFont val="Calibri"/>
        <family val="2"/>
        <scheme val="minor"/>
      </rPr>
      <t>/</t>
    </r>
    <r>
      <rPr>
        <sz val="9"/>
        <color theme="1"/>
        <rFont val="Calibri"/>
        <family val="2"/>
      </rPr>
      <t>µ</t>
    </r>
    <r>
      <rPr>
        <i/>
        <sz val="9"/>
        <color theme="1"/>
        <rFont val="Calibri"/>
        <family val="2"/>
        <scheme val="minor"/>
      </rPr>
      <t>L</t>
    </r>
  </si>
  <si>
    <t>Bands (%)</t>
  </si>
  <si>
    <t>*Bands includes # of metamyelocytes &amp; myelocytes if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</si>
</sst>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15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  <font>
      <sz val="9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0" xfId="0" applyFont="1" applyFill="1" applyBorder="1"/>
    <xf numFmtId="0" fontId="5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6" fillId="0" borderId="0" xfId="0" applyFont="1" applyFill="1" applyBorder="1"/>
    <xf numFmtId="0" fontId="6" fillId="3" borderId="0" xfId="0" applyFont="1" applyFill="1" applyBorder="1"/>
    <xf numFmtId="0" fontId="6" fillId="3" borderId="0" xfId="0" applyFont="1" applyFill="1" applyBorder="1" applyAlignment="1">
      <alignment horizontal="center"/>
    </xf>
    <xf numFmtId="2" fontId="6" fillId="3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2" fontId="0" fillId="4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2" fontId="0" fillId="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0" fillId="0" borderId="0" xfId="0" applyFill="1"/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0" fillId="4" borderId="0" xfId="0" applyFill="1"/>
    <xf numFmtId="0" fontId="2" fillId="4" borderId="0" xfId="0" applyFont="1" applyFill="1"/>
    <xf numFmtId="0" fontId="6" fillId="3" borderId="0" xfId="0" applyFont="1" applyFill="1" applyAlignment="1">
      <alignment horizontal="center"/>
    </xf>
    <xf numFmtId="0" fontId="10" fillId="3" borderId="0" xfId="0" applyFont="1" applyFill="1"/>
    <xf numFmtId="0" fontId="6" fillId="3" borderId="0" xfId="0" applyFont="1" applyFill="1"/>
    <xf numFmtId="0" fontId="0" fillId="5" borderId="0" xfId="0" applyFill="1"/>
    <xf numFmtId="0" fontId="0" fillId="0" borderId="0" xfId="0" applyAlignment="1">
      <alignment horizontal="right"/>
    </xf>
    <xf numFmtId="0" fontId="0" fillId="5" borderId="0" xfId="0" applyFont="1" applyFill="1"/>
    <xf numFmtId="2" fontId="0" fillId="4" borderId="0" xfId="0" applyNumberFormat="1" applyFill="1"/>
    <xf numFmtId="0" fontId="11" fillId="7" borderId="1" xfId="0" applyFont="1" applyFill="1" applyBorder="1" applyAlignment="1">
      <alignment horizontal="center"/>
    </xf>
    <xf numFmtId="49" fontId="11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 wrapText="1"/>
    </xf>
    <xf numFmtId="0" fontId="11" fillId="8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 wrapText="1"/>
    </xf>
    <xf numFmtId="0" fontId="11" fillId="9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14" fontId="0" fillId="5" borderId="1" xfId="0" applyNumberFormat="1" applyFill="1" applyBorder="1"/>
    <xf numFmtId="164" fontId="0" fillId="5" borderId="1" xfId="0" applyNumberFormat="1" applyFill="1" applyBorder="1"/>
    <xf numFmtId="22" fontId="0" fillId="5" borderId="1" xfId="0" applyNumberFormat="1" applyFill="1" applyBorder="1"/>
    <xf numFmtId="2" fontId="0" fillId="4" borderId="8" xfId="0" applyNumberFormat="1" applyFill="1" applyBorder="1"/>
    <xf numFmtId="2" fontId="0" fillId="4" borderId="1" xfId="0" applyNumberFormat="1" applyFill="1" applyBorder="1"/>
    <xf numFmtId="0" fontId="0" fillId="10" borderId="0" xfId="0" applyFont="1" applyFill="1" applyBorder="1"/>
    <xf numFmtId="0" fontId="0" fillId="10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wrapText="1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3" borderId="0" xfId="0" applyFill="1" applyAlignment="1">
      <alignment horizont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9" fontId="3" fillId="0" borderId="19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11" fillId="7" borderId="17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4</xdr:row>
      <xdr:rowOff>76200</xdr:rowOff>
    </xdr:from>
    <xdr:to>
      <xdr:col>2</xdr:col>
      <xdr:colOff>444500</xdr:colOff>
      <xdr:row>4</xdr:row>
      <xdr:rowOff>121919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E4F8403C-8318-4CCD-BAF4-2DA2D05A9DE8}"/>
            </a:ext>
          </a:extLst>
        </xdr:cNvPr>
        <xdr:cNvSpPr/>
      </xdr:nvSpPr>
      <xdr:spPr>
        <a:xfrm>
          <a:off x="1708150" y="1549400"/>
          <a:ext cx="2349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215900</xdr:colOff>
      <xdr:row>5</xdr:row>
      <xdr:rowOff>82550</xdr:rowOff>
    </xdr:from>
    <xdr:to>
      <xdr:col>2</xdr:col>
      <xdr:colOff>450850</xdr:colOff>
      <xdr:row>5</xdr:row>
      <xdr:rowOff>128269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71172D48-B534-4450-B8D8-47021B494479}"/>
            </a:ext>
          </a:extLst>
        </xdr:cNvPr>
        <xdr:cNvSpPr/>
      </xdr:nvSpPr>
      <xdr:spPr>
        <a:xfrm>
          <a:off x="1714500" y="1765300"/>
          <a:ext cx="2349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zoomScale="90" zoomScaleNormal="90" workbookViewId="0">
      <selection activeCell="H17" sqref="H17"/>
    </sheetView>
  </sheetViews>
  <sheetFormatPr defaultRowHeight="14.5" x14ac:dyDescent="0.35"/>
  <cols>
    <col min="2" max="2" width="26.36328125" customWidth="1"/>
    <col min="3" max="3" width="20.7265625" customWidth="1"/>
    <col min="5" max="5" width="22.26953125" customWidth="1"/>
  </cols>
  <sheetData>
    <row r="1" spans="1:17" s="19" customFormat="1" ht="14.5" customHeight="1" x14ac:dyDescent="0.35">
      <c r="A1" s="56" t="s">
        <v>7</v>
      </c>
      <c r="B1" s="56"/>
      <c r="C1" s="56"/>
      <c r="D1" s="56"/>
      <c r="E1" s="56"/>
      <c r="F1" s="56"/>
      <c r="G1" s="56"/>
      <c r="H1" s="56"/>
      <c r="I1" s="18"/>
      <c r="J1" s="18"/>
      <c r="K1" s="18"/>
      <c r="L1" s="18"/>
      <c r="M1" s="18"/>
      <c r="N1" s="18"/>
      <c r="O1" s="18"/>
      <c r="P1" s="18"/>
      <c r="Q1" s="18"/>
    </row>
    <row r="2" spans="1:17" s="19" customFormat="1" ht="14.5" customHeight="1" x14ac:dyDescent="0.35">
      <c r="A2" s="56"/>
      <c r="B2" s="56"/>
      <c r="C2" s="56"/>
      <c r="D2" s="56"/>
      <c r="E2" s="56"/>
      <c r="F2" s="56"/>
      <c r="G2" s="56"/>
      <c r="H2" s="56"/>
      <c r="I2" s="18"/>
      <c r="J2" s="18"/>
      <c r="K2" s="18"/>
      <c r="L2" s="18"/>
      <c r="M2" s="18"/>
      <c r="N2" s="18"/>
      <c r="O2" s="18"/>
      <c r="P2" s="18"/>
      <c r="Q2" s="18"/>
    </row>
    <row r="4" spans="1:17" x14ac:dyDescent="0.35">
      <c r="A4" s="57" t="s">
        <v>80</v>
      </c>
      <c r="B4" s="57"/>
      <c r="C4" s="57"/>
      <c r="D4" s="57"/>
      <c r="E4" s="57"/>
      <c r="F4" s="57"/>
      <c r="G4" s="57"/>
    </row>
    <row r="5" spans="1:17" x14ac:dyDescent="0.35">
      <c r="A5" s="58" t="s">
        <v>81</v>
      </c>
      <c r="B5" s="58"/>
      <c r="C5" s="58"/>
      <c r="D5" s="58"/>
      <c r="E5" s="58"/>
      <c r="F5" s="58"/>
      <c r="G5" s="58"/>
    </row>
    <row r="6" spans="1:17" x14ac:dyDescent="0.35">
      <c r="E6" t="s">
        <v>5</v>
      </c>
    </row>
    <row r="7" spans="1:17" x14ac:dyDescent="0.35">
      <c r="B7" t="s">
        <v>17</v>
      </c>
      <c r="C7" s="49"/>
      <c r="E7" s="52">
        <f>((DATEDIF(C7,C10,"d"))/365)*12</f>
        <v>0</v>
      </c>
      <c r="F7" t="s">
        <v>3</v>
      </c>
    </row>
    <row r="8" spans="1:17" s="1" customFormat="1" x14ac:dyDescent="0.35">
      <c r="E8" s="53">
        <f>E7/12</f>
        <v>0</v>
      </c>
      <c r="F8" s="1" t="s">
        <v>6</v>
      </c>
    </row>
    <row r="10" spans="1:17" x14ac:dyDescent="0.35">
      <c r="B10" t="s">
        <v>0</v>
      </c>
      <c r="C10" s="50"/>
      <c r="E10" t="s">
        <v>4</v>
      </c>
    </row>
    <row r="11" spans="1:17" x14ac:dyDescent="0.35">
      <c r="B11" t="s">
        <v>1</v>
      </c>
      <c r="C11" s="51"/>
      <c r="E11" s="53">
        <f>C11-C10</f>
        <v>0</v>
      </c>
      <c r="F11" t="s">
        <v>2</v>
      </c>
    </row>
    <row r="12" spans="1:17" ht="14.5" customHeight="1" x14ac:dyDescent="0.35">
      <c r="B12" s="59" t="s">
        <v>18</v>
      </c>
      <c r="C12" s="59"/>
    </row>
    <row r="13" spans="1:17" x14ac:dyDescent="0.35">
      <c r="B13" s="59"/>
      <c r="C13" s="59"/>
    </row>
    <row r="14" spans="1:17" x14ac:dyDescent="0.35">
      <c r="B14" s="59"/>
      <c r="C14" s="59"/>
    </row>
  </sheetData>
  <mergeCells count="4">
    <mergeCell ref="A1:H2"/>
    <mergeCell ref="A4:G4"/>
    <mergeCell ref="A5:G5"/>
    <mergeCell ref="B12:C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EF620-A5EC-411C-9D53-687B95B52894}">
  <dimension ref="A1:Q19"/>
  <sheetViews>
    <sheetView workbookViewId="0">
      <selection activeCell="I10" sqref="I10"/>
    </sheetView>
  </sheetViews>
  <sheetFormatPr defaultRowHeight="14.5" x14ac:dyDescent="0.35"/>
  <cols>
    <col min="1" max="1" width="8.7265625" style="3"/>
    <col min="2" max="2" width="18.1796875" style="5" customWidth="1"/>
    <col min="3" max="3" width="11.90625" style="5" customWidth="1"/>
    <col min="4" max="4" width="10" style="5" customWidth="1"/>
    <col min="5" max="5" width="12.6328125" style="5" customWidth="1"/>
    <col min="6" max="6" width="14.26953125" style="5" customWidth="1"/>
    <col min="7" max="7" width="34.6328125" style="5" customWidth="1"/>
    <col min="8" max="16384" width="8.7265625" style="3"/>
  </cols>
  <sheetData>
    <row r="1" spans="1:17" ht="14.5" customHeight="1" x14ac:dyDescent="0.35">
      <c r="A1" s="69" t="s">
        <v>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21"/>
      <c r="M1" s="21"/>
      <c r="N1" s="21"/>
      <c r="O1" s="21"/>
      <c r="P1" s="21"/>
      <c r="Q1" s="22"/>
    </row>
    <row r="2" spans="1:17" ht="14.5" customHeight="1" x14ac:dyDescent="0.3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23"/>
      <c r="M2" s="23"/>
      <c r="N2" s="23"/>
      <c r="O2" s="23"/>
      <c r="P2" s="23"/>
      <c r="Q2" s="24"/>
    </row>
    <row r="3" spans="1:17" x14ac:dyDescent="0.35">
      <c r="A3" s="57" t="s">
        <v>36</v>
      </c>
      <c r="B3" s="57"/>
      <c r="C3" s="57"/>
      <c r="D3" s="57"/>
      <c r="E3" s="57"/>
      <c r="F3" s="57"/>
      <c r="G3" s="57"/>
    </row>
    <row r="4" spans="1:17" x14ac:dyDescent="0.35">
      <c r="A4" s="57"/>
      <c r="B4" s="57"/>
      <c r="C4" s="57"/>
      <c r="D4" s="57"/>
      <c r="E4" s="57"/>
      <c r="F4" s="57"/>
      <c r="G4" s="57"/>
    </row>
    <row r="5" spans="1:17" ht="15" thickBot="1" x14ac:dyDescent="0.4">
      <c r="A5" s="54"/>
      <c r="B5" s="55"/>
      <c r="C5" s="55"/>
      <c r="D5" s="55"/>
      <c r="E5" s="55"/>
      <c r="F5" s="55"/>
      <c r="G5" s="55"/>
    </row>
    <row r="6" spans="1:17" ht="18.5" x14ac:dyDescent="0.45">
      <c r="A6" s="60" t="s">
        <v>31</v>
      </c>
      <c r="B6" s="61"/>
      <c r="C6" s="61"/>
      <c r="D6" s="61"/>
      <c r="E6" s="61"/>
      <c r="F6" s="61"/>
      <c r="G6" s="62"/>
    </row>
    <row r="7" spans="1:17" ht="15.5" customHeight="1" x14ac:dyDescent="0.35">
      <c r="A7" s="63" t="s">
        <v>28</v>
      </c>
      <c r="B7" s="64"/>
      <c r="C7" s="64"/>
      <c r="D7" s="64"/>
      <c r="E7" s="64"/>
      <c r="F7" s="64"/>
      <c r="G7" s="65"/>
    </row>
    <row r="8" spans="1:17" ht="16" customHeight="1" thickBot="1" x14ac:dyDescent="0.4">
      <c r="A8" s="66" t="s">
        <v>30</v>
      </c>
      <c r="B8" s="67"/>
      <c r="C8" s="67"/>
      <c r="D8" s="67"/>
      <c r="E8" s="67"/>
      <c r="F8" s="67"/>
      <c r="G8" s="68"/>
    </row>
    <row r="9" spans="1:17" s="5" customFormat="1" ht="19.5" customHeight="1" x14ac:dyDescent="0.35">
      <c r="B9" s="4" t="s">
        <v>23</v>
      </c>
      <c r="C9" s="4" t="s">
        <v>8</v>
      </c>
      <c r="D9" s="4" t="s">
        <v>35</v>
      </c>
      <c r="E9" s="11" t="s">
        <v>22</v>
      </c>
      <c r="F9" s="4" t="s">
        <v>20</v>
      </c>
      <c r="G9" s="11" t="s">
        <v>27</v>
      </c>
    </row>
    <row r="10" spans="1:17" s="7" customFormat="1" x14ac:dyDescent="0.35">
      <c r="A10" s="8" t="s">
        <v>26</v>
      </c>
      <c r="B10" s="9" t="s">
        <v>9</v>
      </c>
      <c r="C10" s="9">
        <v>61</v>
      </c>
      <c r="D10" s="9">
        <v>0.4</v>
      </c>
      <c r="E10" s="9">
        <f>C10/D10</f>
        <v>152.5</v>
      </c>
      <c r="F10" s="9">
        <v>10</v>
      </c>
      <c r="G10" s="10">
        <f>((D10*100)*F10/C10)</f>
        <v>6.557377049180328</v>
      </c>
    </row>
    <row r="11" spans="1:17" s="7" customFormat="1" x14ac:dyDescent="0.35">
      <c r="A11" s="3"/>
      <c r="B11" s="13"/>
      <c r="C11" s="13"/>
      <c r="D11" s="13"/>
      <c r="E11" s="14" t="e">
        <f>C11/D11</f>
        <v>#DIV/0!</v>
      </c>
      <c r="F11" s="13"/>
      <c r="G11" s="15" t="e">
        <f>((D11*100)*F11/C11)</f>
        <v>#DIV/0!</v>
      </c>
    </row>
    <row r="12" spans="1:17" ht="15" thickBot="1" x14ac:dyDescent="0.4">
      <c r="A12" s="54"/>
      <c r="B12" s="55"/>
      <c r="C12" s="55"/>
      <c r="D12" s="55"/>
      <c r="E12" s="55"/>
      <c r="F12" s="55"/>
      <c r="G12" s="55"/>
    </row>
    <row r="13" spans="1:17" ht="18.5" x14ac:dyDescent="0.45">
      <c r="A13" s="60" t="s">
        <v>32</v>
      </c>
      <c r="B13" s="61"/>
      <c r="C13" s="61"/>
      <c r="D13" s="61"/>
      <c r="E13" s="61"/>
      <c r="F13" s="61"/>
      <c r="G13" s="62"/>
    </row>
    <row r="14" spans="1:17" ht="14.5" customHeight="1" x14ac:dyDescent="0.35">
      <c r="A14" s="63" t="s">
        <v>33</v>
      </c>
      <c r="B14" s="64"/>
      <c r="C14" s="64"/>
      <c r="D14" s="64"/>
      <c r="E14" s="64"/>
      <c r="F14" s="64"/>
      <c r="G14" s="65"/>
    </row>
    <row r="15" spans="1:17" ht="14.5" customHeight="1" x14ac:dyDescent="0.35">
      <c r="A15" s="63" t="s">
        <v>34</v>
      </c>
      <c r="B15" s="64"/>
      <c r="C15" s="64"/>
      <c r="D15" s="64"/>
      <c r="E15" s="64"/>
      <c r="F15" s="64"/>
      <c r="G15" s="65"/>
    </row>
    <row r="16" spans="1:17" ht="15" customHeight="1" thickBot="1" x14ac:dyDescent="0.4">
      <c r="A16" s="66" t="s">
        <v>29</v>
      </c>
      <c r="B16" s="67"/>
      <c r="C16" s="67"/>
      <c r="D16" s="67"/>
      <c r="E16" s="67"/>
      <c r="F16" s="67"/>
      <c r="G16" s="68"/>
    </row>
    <row r="17" spans="1:7" s="5" customFormat="1" ht="18.5" customHeight="1" x14ac:dyDescent="0.35">
      <c r="B17" s="6" t="s">
        <v>19</v>
      </c>
      <c r="C17" s="6" t="s">
        <v>25</v>
      </c>
      <c r="D17" s="4" t="s">
        <v>35</v>
      </c>
      <c r="E17" s="12" t="s">
        <v>21</v>
      </c>
      <c r="F17" s="4" t="s">
        <v>20</v>
      </c>
      <c r="G17" s="11" t="s">
        <v>24</v>
      </c>
    </row>
    <row r="18" spans="1:7" s="7" customFormat="1" x14ac:dyDescent="0.35">
      <c r="A18" s="8" t="s">
        <v>26</v>
      </c>
      <c r="B18" s="9"/>
      <c r="C18" s="9">
        <v>95</v>
      </c>
      <c r="D18" s="9">
        <v>0.4</v>
      </c>
      <c r="E18" s="16">
        <f>C18/D18</f>
        <v>237.5</v>
      </c>
      <c r="F18" s="9">
        <v>10</v>
      </c>
      <c r="G18" s="17">
        <f>((D18*100)*F18/C18)</f>
        <v>4.2105263157894735</v>
      </c>
    </row>
    <row r="19" spans="1:7" x14ac:dyDescent="0.35">
      <c r="B19" s="13"/>
      <c r="C19" s="13"/>
      <c r="D19" s="13"/>
      <c r="E19" s="14" t="e">
        <f>C19/D19</f>
        <v>#DIV/0!</v>
      </c>
      <c r="F19" s="13"/>
      <c r="G19" s="15" t="e">
        <f>((D19*100)*F19/C19)</f>
        <v>#DIV/0!</v>
      </c>
    </row>
  </sheetData>
  <mergeCells count="9">
    <mergeCell ref="A15:G15"/>
    <mergeCell ref="A16:G16"/>
    <mergeCell ref="A3:G4"/>
    <mergeCell ref="A1:K2"/>
    <mergeCell ref="A6:G6"/>
    <mergeCell ref="A7:G7"/>
    <mergeCell ref="A8:G8"/>
    <mergeCell ref="A13:G13"/>
    <mergeCell ref="A14:G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F318A-F3D9-4799-B037-E46CE84FA4BE}">
  <dimension ref="A1:Q24"/>
  <sheetViews>
    <sheetView workbookViewId="0">
      <selection activeCell="H13" sqref="H13"/>
    </sheetView>
  </sheetViews>
  <sheetFormatPr defaultRowHeight="14.5" x14ac:dyDescent="0.35"/>
  <cols>
    <col min="1" max="1" width="27" bestFit="1" customWidth="1"/>
    <col min="3" max="3" width="10.36328125" bestFit="1" customWidth="1"/>
  </cols>
  <sheetData>
    <row r="1" spans="1:17" x14ac:dyDescent="0.35">
      <c r="A1" s="69" t="s">
        <v>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4"/>
    </row>
    <row r="2" spans="1:17" x14ac:dyDescent="0.3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5"/>
    </row>
    <row r="3" spans="1:17" s="19" customFormat="1" ht="25" customHeight="1" x14ac:dyDescent="0.35">
      <c r="A3" s="76" t="s">
        <v>36</v>
      </c>
      <c r="B3" s="76"/>
      <c r="C3" s="76"/>
      <c r="D3" s="76"/>
      <c r="E3" s="76"/>
      <c r="F3" s="76"/>
      <c r="G3" s="76"/>
      <c r="H3" s="76"/>
      <c r="I3" s="76"/>
      <c r="J3" s="20"/>
      <c r="K3" s="20"/>
      <c r="L3" s="20"/>
      <c r="M3" s="20"/>
      <c r="N3" s="20"/>
      <c r="O3" s="20"/>
      <c r="P3" s="20"/>
      <c r="Q3" s="20"/>
    </row>
    <row r="4" spans="1:17" x14ac:dyDescent="0.35">
      <c r="B4" s="27" t="s">
        <v>26</v>
      </c>
    </row>
    <row r="5" spans="1:17" x14ac:dyDescent="0.35">
      <c r="A5" s="26" t="s">
        <v>16</v>
      </c>
      <c r="B5" s="28">
        <f>((B6*100)+(B7*100)+B8+B9+(B10*10)+(B11*10))</f>
        <v>6</v>
      </c>
      <c r="C5" s="26">
        <f>((C6*100)+(C7*100)+C8+C9+(C10*10)+(C11*10))</f>
        <v>0</v>
      </c>
    </row>
    <row r="6" spans="1:17" x14ac:dyDescent="0.35">
      <c r="A6" t="s">
        <v>10</v>
      </c>
      <c r="B6" s="29">
        <v>1.4999999999999999E-2</v>
      </c>
      <c r="C6" s="30"/>
    </row>
    <row r="7" spans="1:17" x14ac:dyDescent="0.35">
      <c r="A7" t="s">
        <v>11</v>
      </c>
      <c r="B7" s="29">
        <v>0.02</v>
      </c>
      <c r="C7" s="30"/>
    </row>
    <row r="8" spans="1:17" x14ac:dyDescent="0.35">
      <c r="A8" t="s">
        <v>12</v>
      </c>
      <c r="B8" s="29">
        <v>0</v>
      </c>
      <c r="C8" s="30"/>
    </row>
    <row r="9" spans="1:17" x14ac:dyDescent="0.35">
      <c r="A9" t="s">
        <v>13</v>
      </c>
      <c r="B9" s="29">
        <v>0</v>
      </c>
      <c r="C9" s="30"/>
    </row>
    <row r="10" spans="1:17" x14ac:dyDescent="0.35">
      <c r="A10" t="s">
        <v>14</v>
      </c>
      <c r="B10" s="29">
        <v>0.25</v>
      </c>
      <c r="C10" s="30"/>
    </row>
    <row r="11" spans="1:17" x14ac:dyDescent="0.35">
      <c r="A11" t="s">
        <v>15</v>
      </c>
      <c r="B11" s="29">
        <v>0</v>
      </c>
      <c r="C11" s="30"/>
    </row>
    <row r="13" spans="1:17" ht="14.5" customHeight="1" x14ac:dyDescent="0.35">
      <c r="A13" s="73" t="s">
        <v>43</v>
      </c>
      <c r="B13" s="73"/>
      <c r="C13" s="73"/>
      <c r="D13" s="73"/>
      <c r="E13" s="73"/>
      <c r="F13" s="73"/>
    </row>
    <row r="14" spans="1:17" x14ac:dyDescent="0.35">
      <c r="A14" s="73"/>
      <c r="B14" s="73"/>
      <c r="C14" s="73"/>
      <c r="D14" s="73"/>
      <c r="E14" s="73"/>
      <c r="F14" s="73"/>
    </row>
    <row r="15" spans="1:17" x14ac:dyDescent="0.35">
      <c r="A15" t="s">
        <v>37</v>
      </c>
      <c r="B15" s="32"/>
      <c r="C15" t="s">
        <v>40</v>
      </c>
      <c r="D15" s="25">
        <f>B15/60</f>
        <v>0</v>
      </c>
    </row>
    <row r="16" spans="1:17" x14ac:dyDescent="0.35">
      <c r="A16" t="s">
        <v>38</v>
      </c>
      <c r="B16" s="30"/>
      <c r="C16" t="s">
        <v>40</v>
      </c>
      <c r="D16" s="25">
        <f>B16*1000/60</f>
        <v>0</v>
      </c>
    </row>
    <row r="17" spans="1:6" x14ac:dyDescent="0.35">
      <c r="A17" t="s">
        <v>39</v>
      </c>
      <c r="B17" s="30"/>
      <c r="C17" t="s">
        <v>40</v>
      </c>
      <c r="D17" s="25">
        <f>B17*1000</f>
        <v>0</v>
      </c>
    </row>
    <row r="19" spans="1:6" x14ac:dyDescent="0.35">
      <c r="A19" s="73" t="s">
        <v>46</v>
      </c>
      <c r="B19" s="73"/>
      <c r="C19" s="73"/>
      <c r="D19" s="73"/>
      <c r="E19" s="73"/>
      <c r="F19" s="73"/>
    </row>
    <row r="20" spans="1:6" x14ac:dyDescent="0.35">
      <c r="A20" s="73"/>
      <c r="B20" s="73"/>
      <c r="C20" s="73"/>
      <c r="D20" s="73"/>
      <c r="E20" s="73"/>
      <c r="F20" s="73"/>
    </row>
    <row r="21" spans="1:6" x14ac:dyDescent="0.35">
      <c r="A21" t="s">
        <v>44</v>
      </c>
      <c r="B21" s="30"/>
      <c r="C21" s="31" t="s">
        <v>40</v>
      </c>
      <c r="D21" s="33" t="e">
        <f>((((B22/B23)*B21)/60)/B24)*1000</f>
        <v>#DIV/0!</v>
      </c>
    </row>
    <row r="22" spans="1:6" x14ac:dyDescent="0.35">
      <c r="A22" s="31" t="s">
        <v>41</v>
      </c>
      <c r="B22" s="30"/>
    </row>
    <row r="23" spans="1:6" x14ac:dyDescent="0.35">
      <c r="A23" s="31" t="s">
        <v>42</v>
      </c>
      <c r="B23" s="30"/>
    </row>
    <row r="24" spans="1:6" x14ac:dyDescent="0.35">
      <c r="A24" s="31" t="s">
        <v>45</v>
      </c>
      <c r="B24" s="30"/>
    </row>
  </sheetData>
  <mergeCells count="4">
    <mergeCell ref="A19:F20"/>
    <mergeCell ref="A1:Q2"/>
    <mergeCell ref="A3:I3"/>
    <mergeCell ref="A13:F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C0480-C072-4003-A23B-2AB801A7EA7F}">
  <dimension ref="A1:R15"/>
  <sheetViews>
    <sheetView workbookViewId="0">
      <selection activeCell="H8" sqref="H8"/>
    </sheetView>
  </sheetViews>
  <sheetFormatPr defaultRowHeight="14.5" x14ac:dyDescent="0.35"/>
  <cols>
    <col min="1" max="1" width="16.6328125" customWidth="1"/>
    <col min="4" max="4" width="12.7265625" bestFit="1" customWidth="1"/>
  </cols>
  <sheetData>
    <row r="1" spans="1:18" x14ac:dyDescent="0.35">
      <c r="A1" s="69" t="s">
        <v>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4"/>
    </row>
    <row r="2" spans="1:18" x14ac:dyDescent="0.3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5"/>
    </row>
    <row r="3" spans="1:18" ht="26" customHeight="1" x14ac:dyDescent="0.35">
      <c r="A3" s="76" t="s">
        <v>36</v>
      </c>
      <c r="B3" s="76"/>
      <c r="C3" s="76"/>
      <c r="D3" s="76"/>
      <c r="E3" s="76"/>
      <c r="F3" s="76"/>
      <c r="G3" s="76"/>
      <c r="H3" s="76"/>
      <c r="I3" s="76"/>
    </row>
    <row r="5" spans="1:18" ht="16.5" x14ac:dyDescent="0.35">
      <c r="A5" t="s">
        <v>82</v>
      </c>
      <c r="B5" s="30"/>
      <c r="D5" t="s">
        <v>83</v>
      </c>
      <c r="E5" s="25">
        <f>B5/1000</f>
        <v>0</v>
      </c>
    </row>
    <row r="6" spans="1:18" ht="16.5" x14ac:dyDescent="0.35">
      <c r="A6" t="s">
        <v>83</v>
      </c>
      <c r="B6" s="30"/>
      <c r="D6" t="s">
        <v>82</v>
      </c>
      <c r="E6" s="25">
        <f>B6*1000</f>
        <v>0</v>
      </c>
    </row>
    <row r="7" spans="1:18" x14ac:dyDescent="0.35">
      <c r="A7" s="78" t="s">
        <v>91</v>
      </c>
      <c r="B7" s="78"/>
      <c r="C7" s="78"/>
      <c r="D7" s="78"/>
      <c r="E7" s="78"/>
    </row>
    <row r="9" spans="1:18" x14ac:dyDescent="0.35">
      <c r="A9" s="77" t="s">
        <v>88</v>
      </c>
      <c r="B9" s="77"/>
      <c r="C9" s="77"/>
      <c r="D9" s="77"/>
    </row>
    <row r="10" spans="1:18" x14ac:dyDescent="0.35">
      <c r="A10" t="s">
        <v>82</v>
      </c>
      <c r="B10" s="30">
        <v>4500</v>
      </c>
      <c r="C10" s="79" t="s">
        <v>84</v>
      </c>
      <c r="D10" s="79"/>
      <c r="E10" s="79"/>
      <c r="F10" s="79"/>
    </row>
    <row r="11" spans="1:18" x14ac:dyDescent="0.35">
      <c r="A11" t="s">
        <v>92</v>
      </c>
      <c r="B11" s="30">
        <v>10</v>
      </c>
      <c r="C11" s="79" t="s">
        <v>93</v>
      </c>
      <c r="D11" s="79"/>
      <c r="E11" s="79"/>
      <c r="F11" s="79"/>
      <c r="G11" s="79"/>
      <c r="H11" s="79"/>
    </row>
    <row r="12" spans="1:18" x14ac:dyDescent="0.35">
      <c r="A12" t="s">
        <v>85</v>
      </c>
      <c r="B12" s="30">
        <v>45</v>
      </c>
      <c r="C12" s="79" t="s">
        <v>87</v>
      </c>
      <c r="D12" s="79"/>
      <c r="E12" s="79"/>
      <c r="F12" s="79"/>
      <c r="G12" s="79"/>
      <c r="H12" s="79"/>
    </row>
    <row r="13" spans="1:18" x14ac:dyDescent="0.35">
      <c r="A13" t="s">
        <v>86</v>
      </c>
      <c r="B13" s="30">
        <v>65</v>
      </c>
    </row>
    <row r="14" spans="1:18" x14ac:dyDescent="0.35">
      <c r="A14" t="s">
        <v>89</v>
      </c>
      <c r="D14" s="25">
        <f>B10*(B12+B11)/100</f>
        <v>2475</v>
      </c>
    </row>
    <row r="15" spans="1:18" x14ac:dyDescent="0.35">
      <c r="A15" t="s">
        <v>90</v>
      </c>
      <c r="D15" s="25">
        <f>B10*B13/100</f>
        <v>2925</v>
      </c>
    </row>
  </sheetData>
  <mergeCells count="7">
    <mergeCell ref="C12:H12"/>
    <mergeCell ref="A3:I3"/>
    <mergeCell ref="A1:R2"/>
    <mergeCell ref="A9:D9"/>
    <mergeCell ref="A7:E7"/>
    <mergeCell ref="C10:F10"/>
    <mergeCell ref="C11:H1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39468-156D-45CB-87AA-475458BB3E4B}">
  <dimension ref="A1:Q31"/>
  <sheetViews>
    <sheetView tabSelected="1" workbookViewId="0">
      <selection activeCell="I16" sqref="I16"/>
    </sheetView>
  </sheetViews>
  <sheetFormatPr defaultRowHeight="14.5" x14ac:dyDescent="0.35"/>
  <cols>
    <col min="1" max="1" width="8.7265625" style="37"/>
    <col min="2" max="2" width="10.7265625" style="36" customWidth="1"/>
    <col min="3" max="3" width="8.81640625" style="36" customWidth="1"/>
    <col min="4" max="4" width="10.6328125" style="36" customWidth="1"/>
    <col min="5" max="5" width="11.81640625" style="36" customWidth="1"/>
    <col min="6" max="6" width="8.7265625" style="36"/>
    <col min="7" max="7" width="9.1796875" style="36" bestFit="1" customWidth="1"/>
    <col min="8" max="16384" width="8.7265625" style="2"/>
  </cols>
  <sheetData>
    <row r="1" spans="1:17" x14ac:dyDescent="0.35">
      <c r="A1" s="69" t="s">
        <v>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4"/>
    </row>
    <row r="2" spans="1:17" x14ac:dyDescent="0.3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5"/>
    </row>
    <row r="3" spans="1:17" x14ac:dyDescent="0.35">
      <c r="A3" s="83" t="s">
        <v>79</v>
      </c>
      <c r="B3" s="84"/>
      <c r="C3" s="84"/>
      <c r="D3" s="84"/>
      <c r="E3" s="84"/>
      <c r="F3" s="84"/>
      <c r="G3" s="84"/>
      <c r="H3" s="84"/>
      <c r="I3" s="85"/>
    </row>
    <row r="4" spans="1:17" x14ac:dyDescent="0.35">
      <c r="A4" s="86"/>
      <c r="B4" s="87"/>
      <c r="C4" s="87"/>
      <c r="D4" s="87"/>
      <c r="E4" s="87"/>
      <c r="F4" s="87"/>
      <c r="G4" s="87"/>
      <c r="H4" s="87"/>
      <c r="I4" s="88"/>
    </row>
    <row r="5" spans="1:17" x14ac:dyDescent="0.35">
      <c r="A5" s="82" t="s">
        <v>72</v>
      </c>
      <c r="B5" s="82"/>
      <c r="C5" s="82"/>
      <c r="D5" s="82"/>
      <c r="E5" s="82"/>
      <c r="F5" s="82"/>
      <c r="G5" s="82"/>
    </row>
    <row r="6" spans="1:17" x14ac:dyDescent="0.35">
      <c r="A6" s="34"/>
      <c r="B6" s="41" t="s">
        <v>77</v>
      </c>
      <c r="C6" s="39" t="s">
        <v>73</v>
      </c>
      <c r="D6" s="38" t="s">
        <v>74</v>
      </c>
      <c r="E6" s="45" t="s">
        <v>78</v>
      </c>
      <c r="F6" s="43" t="s">
        <v>75</v>
      </c>
      <c r="G6" s="43" t="s">
        <v>76</v>
      </c>
    </row>
    <row r="7" spans="1:17" x14ac:dyDescent="0.35">
      <c r="A7" s="34"/>
      <c r="B7" s="47">
        <f t="shared" ref="B7:G7" si="0">SUM(B8:B31)</f>
        <v>0</v>
      </c>
      <c r="C7" s="47">
        <f t="shared" si="0"/>
        <v>0</v>
      </c>
      <c r="D7" s="47">
        <f t="shared" si="0"/>
        <v>0</v>
      </c>
      <c r="E7" s="47">
        <f t="shared" si="0"/>
        <v>0</v>
      </c>
      <c r="F7" s="47">
        <f t="shared" si="0"/>
        <v>0</v>
      </c>
      <c r="G7" s="47">
        <f t="shared" si="0"/>
        <v>0</v>
      </c>
    </row>
    <row r="8" spans="1:17" x14ac:dyDescent="0.35">
      <c r="A8" s="35" t="s">
        <v>47</v>
      </c>
      <c r="B8" s="42"/>
      <c r="C8" s="40"/>
      <c r="D8" s="40"/>
      <c r="E8" s="46"/>
      <c r="F8" s="44"/>
      <c r="G8" s="44"/>
      <c r="I8" s="80" t="s">
        <v>71</v>
      </c>
      <c r="J8" s="81"/>
      <c r="K8" s="48">
        <f>B7-E7</f>
        <v>0</v>
      </c>
    </row>
    <row r="9" spans="1:17" x14ac:dyDescent="0.35">
      <c r="A9" s="35" t="s">
        <v>48</v>
      </c>
      <c r="B9" s="42"/>
      <c r="C9" s="40"/>
      <c r="D9" s="40"/>
      <c r="E9" s="46"/>
      <c r="F9" s="44"/>
      <c r="G9" s="44"/>
    </row>
    <row r="10" spans="1:17" x14ac:dyDescent="0.35">
      <c r="A10" s="35" t="s">
        <v>49</v>
      </c>
      <c r="B10" s="42"/>
      <c r="C10" s="40"/>
      <c r="D10" s="40"/>
      <c r="E10" s="46"/>
      <c r="F10" s="44"/>
      <c r="G10" s="44"/>
    </row>
    <row r="11" spans="1:17" x14ac:dyDescent="0.35">
      <c r="A11" s="35" t="s">
        <v>50</v>
      </c>
      <c r="B11" s="42"/>
      <c r="C11" s="40"/>
      <c r="D11" s="40"/>
      <c r="E11" s="46"/>
      <c r="F11" s="44"/>
      <c r="G11" s="44"/>
    </row>
    <row r="12" spans="1:17" x14ac:dyDescent="0.35">
      <c r="A12" s="35" t="s">
        <v>51</v>
      </c>
      <c r="B12" s="42"/>
      <c r="C12" s="40"/>
      <c r="D12" s="40"/>
      <c r="E12" s="46"/>
      <c r="F12" s="44"/>
      <c r="G12" s="44"/>
    </row>
    <row r="13" spans="1:17" x14ac:dyDescent="0.35">
      <c r="A13" s="35" t="s">
        <v>52</v>
      </c>
      <c r="B13" s="42"/>
      <c r="C13" s="40"/>
      <c r="D13" s="40"/>
      <c r="E13" s="46"/>
      <c r="F13" s="44"/>
      <c r="G13" s="44"/>
    </row>
    <row r="14" spans="1:17" x14ac:dyDescent="0.35">
      <c r="A14" s="35" t="s">
        <v>53</v>
      </c>
      <c r="B14" s="42"/>
      <c r="C14" s="40"/>
      <c r="D14" s="40"/>
      <c r="E14" s="46"/>
      <c r="F14" s="44"/>
      <c r="G14" s="44"/>
    </row>
    <row r="15" spans="1:17" x14ac:dyDescent="0.35">
      <c r="A15" s="35" t="s">
        <v>54</v>
      </c>
      <c r="B15" s="42"/>
      <c r="C15" s="40"/>
      <c r="D15" s="40"/>
      <c r="E15" s="46"/>
      <c r="F15" s="44"/>
      <c r="G15" s="44"/>
    </row>
    <row r="16" spans="1:17" x14ac:dyDescent="0.35">
      <c r="A16" s="35" t="s">
        <v>55</v>
      </c>
      <c r="B16" s="42"/>
      <c r="C16" s="40"/>
      <c r="D16" s="40"/>
      <c r="E16" s="46"/>
      <c r="F16" s="44"/>
      <c r="G16" s="44"/>
    </row>
    <row r="17" spans="1:7" x14ac:dyDescent="0.35">
      <c r="A17" s="35" t="s">
        <v>56</v>
      </c>
      <c r="B17" s="42"/>
      <c r="C17" s="40"/>
      <c r="D17" s="40"/>
      <c r="E17" s="46"/>
      <c r="F17" s="44"/>
      <c r="G17" s="44"/>
    </row>
    <row r="18" spans="1:7" x14ac:dyDescent="0.35">
      <c r="A18" s="35" t="s">
        <v>57</v>
      </c>
      <c r="B18" s="42"/>
      <c r="C18" s="40"/>
      <c r="D18" s="40"/>
      <c r="E18" s="46"/>
      <c r="F18" s="44"/>
      <c r="G18" s="44"/>
    </row>
    <row r="19" spans="1:7" x14ac:dyDescent="0.35">
      <c r="A19" s="35" t="s">
        <v>58</v>
      </c>
      <c r="B19" s="42"/>
      <c r="C19" s="40"/>
      <c r="D19" s="40"/>
      <c r="E19" s="46"/>
      <c r="F19" s="44"/>
      <c r="G19" s="44"/>
    </row>
    <row r="20" spans="1:7" x14ac:dyDescent="0.35">
      <c r="A20" s="35" t="s">
        <v>59</v>
      </c>
      <c r="B20" s="42"/>
      <c r="C20" s="40"/>
      <c r="D20" s="40"/>
      <c r="E20" s="46"/>
      <c r="F20" s="44"/>
      <c r="G20" s="44"/>
    </row>
    <row r="21" spans="1:7" x14ac:dyDescent="0.35">
      <c r="A21" s="35" t="s">
        <v>60</v>
      </c>
      <c r="B21" s="42"/>
      <c r="C21" s="40"/>
      <c r="D21" s="40"/>
      <c r="E21" s="46"/>
      <c r="F21" s="44"/>
      <c r="G21" s="44"/>
    </row>
    <row r="22" spans="1:7" x14ac:dyDescent="0.35">
      <c r="A22" s="35" t="s">
        <v>61</v>
      </c>
      <c r="B22" s="42"/>
      <c r="C22" s="40"/>
      <c r="D22" s="40"/>
      <c r="E22" s="46"/>
      <c r="F22" s="44"/>
      <c r="G22" s="44"/>
    </row>
    <row r="23" spans="1:7" x14ac:dyDescent="0.35">
      <c r="A23" s="35" t="s">
        <v>62</v>
      </c>
      <c r="B23" s="42"/>
      <c r="C23" s="40"/>
      <c r="D23" s="40"/>
      <c r="E23" s="46"/>
      <c r="F23" s="44"/>
      <c r="G23" s="44"/>
    </row>
    <row r="24" spans="1:7" x14ac:dyDescent="0.35">
      <c r="A24" s="35" t="s">
        <v>63</v>
      </c>
      <c r="B24" s="42"/>
      <c r="C24" s="40"/>
      <c r="D24" s="40"/>
      <c r="E24" s="46"/>
      <c r="F24" s="44"/>
      <c r="G24" s="44"/>
    </row>
    <row r="25" spans="1:7" x14ac:dyDescent="0.35">
      <c r="A25" s="35" t="s">
        <v>64</v>
      </c>
      <c r="B25" s="42"/>
      <c r="C25" s="40"/>
      <c r="D25" s="40"/>
      <c r="E25" s="46"/>
      <c r="F25" s="44"/>
      <c r="G25" s="44"/>
    </row>
    <row r="26" spans="1:7" x14ac:dyDescent="0.35">
      <c r="A26" s="35" t="s">
        <v>65</v>
      </c>
      <c r="B26" s="42"/>
      <c r="C26" s="40"/>
      <c r="D26" s="40"/>
      <c r="E26" s="46"/>
      <c r="F26" s="44"/>
      <c r="G26" s="44"/>
    </row>
    <row r="27" spans="1:7" x14ac:dyDescent="0.35">
      <c r="A27" s="35" t="s">
        <v>66</v>
      </c>
      <c r="B27" s="42"/>
      <c r="C27" s="40"/>
      <c r="D27" s="40"/>
      <c r="E27" s="46"/>
      <c r="F27" s="44"/>
      <c r="G27" s="44"/>
    </row>
    <row r="28" spans="1:7" x14ac:dyDescent="0.35">
      <c r="A28" s="35" t="s">
        <v>67</v>
      </c>
      <c r="B28" s="42"/>
      <c r="C28" s="40"/>
      <c r="D28" s="40"/>
      <c r="E28" s="46"/>
      <c r="F28" s="44"/>
      <c r="G28" s="44"/>
    </row>
    <row r="29" spans="1:7" x14ac:dyDescent="0.35">
      <c r="A29" s="35" t="s">
        <v>68</v>
      </c>
      <c r="B29" s="42"/>
      <c r="C29" s="40"/>
      <c r="D29" s="40"/>
      <c r="E29" s="46"/>
      <c r="F29" s="44"/>
      <c r="G29" s="44"/>
    </row>
    <row r="30" spans="1:7" x14ac:dyDescent="0.35">
      <c r="A30" s="35" t="s">
        <v>69</v>
      </c>
      <c r="B30" s="42"/>
      <c r="C30" s="40"/>
      <c r="D30" s="40"/>
      <c r="E30" s="46"/>
      <c r="F30" s="44"/>
      <c r="G30" s="44"/>
    </row>
    <row r="31" spans="1:7" x14ac:dyDescent="0.35">
      <c r="A31" s="35" t="s">
        <v>70</v>
      </c>
      <c r="B31" s="42"/>
      <c r="C31" s="40"/>
      <c r="D31" s="40"/>
      <c r="E31" s="46"/>
      <c r="F31" s="44"/>
      <c r="G31" s="44"/>
    </row>
  </sheetData>
  <mergeCells count="4">
    <mergeCell ref="I8:J8"/>
    <mergeCell ref="A1:Q2"/>
    <mergeCell ref="A5:G5"/>
    <mergeCell ref="A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Dates</vt:lpstr>
      <vt:lpstr>Respiratory</vt:lpstr>
      <vt:lpstr>Vasoactive Scoring</vt:lpstr>
      <vt:lpstr>Lab Conversions</vt:lpstr>
      <vt:lpstr>I&amp;O's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Hensley, Josey</dc:creator>
  <cp:lastModifiedBy>Hensley, Josey</cp:lastModifiedBy>
  <dcterms:created xsi:type="dcterms:W3CDTF">2019-10-29T15:58:59Z</dcterms:created>
  <dcterms:modified xsi:type="dcterms:W3CDTF">2021-06-02T17:28:28Z</dcterms:modified>
</cp:coreProperties>
</file>